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<sst xmlns="http://schemas.openxmlformats.org/spreadsheetml/2006/main" count="32" uniqueCount="32">
  <si>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Betriebsabrechnungsbogen</t>
  </si>
  <si>
    <t xml:space="preserve">Kosten</t>
  </si>
  <si>
    <t xml:space="preserve">Material</t>
  </si>
  <si>
    <t xml:space="preserve">Fertigung</t>
  </si>
  <si>
    <t xml:space="preserve">Verwaltung</t>
  </si>
  <si>
    <t xml:space="preserve">Vertrieb</t>
  </si>
  <si>
    <t xml:space="preserve">Personal</t>
  </si>
  <si>
    <t xml:space="preserve">Abschreibungen</t>
  </si>
  <si>
    <t xml:space="preserve">Sonstige Kosten</t>
  </si>
  <si>
    <t xml:space="preserve">Summe</t>
  </si>
  <si>
    <t xml:space="preserve">Zuschlagsbasis</t>
  </si>
  <si>
    <t xml:space="preserve">Gemeinkostenzuschlag in %</t>
  </si>
  <si>
    <t xml:space="preserve">Fertigungsmaterial</t>
  </si>
  <si>
    <t xml:space="preserve">Löhne</t>
  </si>
  <si>
    <t xml:space="preserve">Mitarbeiter übrig</t>
  </si>
  <si>
    <t xml:space="preserve">Rest</t>
  </si>
  <si>
    <t xml:space="preserve">mEK</t>
  </si>
  <si>
    <t xml:space="preserve">mGK</t>
  </si>
  <si>
    <t xml:space="preserve">fEK</t>
  </si>
  <si>
    <t xml:space="preserve">fGK</t>
  </si>
  <si>
    <t xml:space="preserve">HK</t>
  </si>
  <si>
    <t xml:space="preserve">VerwGK</t>
  </si>
  <si>
    <t xml:space="preserve">VertGK</t>
  </si>
  <si>
    <t xml:space="preserve">SK</t>
  </si>
  <si>
    <t xml:space="preserve">Gewinn</t>
  </si>
  <si>
    <t xml:space="preserve">BVK</t>
  </si>
  <si>
    <t xml:space="preserve">Skonto</t>
  </si>
  <si>
    <t xml:space="preserve">ZVP</t>
  </si>
  <si>
    <t xml:space="preserve">Rabatt</t>
  </si>
  <si>
    <t xml:space="preserve">NettoVK</t>
  </si>
  <si>
    <t xml:space="preserve">MWST</t>
  </si>
  <si>
    <t xml:space="preserve">BruttoVK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</si>
</sst>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0.00\ %"/>
    <numFmt numFmtId="167" formatCode="0.00"/>
    <numFmt numFmtId="168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34"/>
  <sheetViews>
    <sheetView showFormulas="false" showGridLines="true" showRowColHeaders="true" showZeros="true" rightToLeft="false" tabSelected="true" showOutlineSymbols="true" defaultGridColor="true" view="normal" topLeftCell="B1" colorId="64" zoomScale="91" zoomScaleNormal="91" zoomScalePageLayoutView="100" workbookViewId="0">
      <selection pane="topLeft" activeCell="C35" activeCellId="0" sqref="C35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25.85"/>
    <col collapsed="false" customWidth="true" hidden="false" outlineLevel="0" max="3" min="3" style="0" width="15.57"/>
    <col collapsed="false" customWidth="true" hidden="false" outlineLevel="0" max="4" min="4" style="0" width="14.66"/>
    <col collapsed="false" customWidth="true" hidden="false" outlineLevel="0" max="5" min="5" style="0" width="16.28"/>
    <col collapsed="false" customWidth="true" hidden="false" outlineLevel="0" max="6" min="6" style="0" width="16.71"/>
    <col collapsed="false" customWidth="true" hidden="false" outlineLevel="0" max="7" min="7" style="0" width="15.43"/>
  </cols>
  <sheetData>
    <row r="1" customFormat="false" ht="15" hidden="false" customHeight="false" outlineLevel="0" collapsed="false">
      <c r="B1" s="0" t="s">
        <v>0</v>
      </c>
    </row>
    <row r="2" customFormat="false" ht="15" hidden="false" customHeight="false" outlineLevel="0" collapsed="false">
      <c r="B2" s="0" t="n">
        <f aca="false">SUM(D2:G2)</f>
        <v>36</v>
      </c>
      <c r="D2" s="0" t="n">
        <v>4</v>
      </c>
      <c r="E2" s="0" t="n">
        <v>25</v>
      </c>
      <c r="F2" s="0" t="n">
        <v>4</v>
      </c>
      <c r="G2" s="0" t="n">
        <v>3</v>
      </c>
    </row>
    <row r="3" customFormat="false" ht="15" hidden="false" customHeight="false" outlineLevel="0" collapsed="false">
      <c r="B3" s="1"/>
      <c r="C3" s="1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customFormat="false" ht="15" hidden="false" customHeight="false" outlineLevel="0" collapsed="false">
      <c r="B4" s="1" t="s">
        <v>6</v>
      </c>
      <c r="C4" s="3" t="n">
        <v>614000</v>
      </c>
      <c r="D4" s="4" t="n">
        <f aca="false">E15/C15*4</f>
        <v>142800</v>
      </c>
      <c r="E4" s="5" t="n">
        <v>399800</v>
      </c>
      <c r="F4" s="4" t="n">
        <f aca="false">E15/C15*1</f>
        <v>35700</v>
      </c>
      <c r="G4" s="4" t="n">
        <f aca="false">E15/C15*1</f>
        <v>35700</v>
      </c>
    </row>
    <row r="5" customFormat="false" ht="15" hidden="false" customHeight="false" outlineLevel="0" collapsed="false">
      <c r="B5" s="1" t="s">
        <v>7</v>
      </c>
      <c r="C5" s="3" t="n">
        <v>68400</v>
      </c>
      <c r="D5" s="4" t="n">
        <f aca="false">(D$2/$B$2)*$C$5</f>
        <v>7600</v>
      </c>
      <c r="E5" s="4" t="n">
        <f aca="false">(E$2/$B$2)*$C$5</f>
        <v>47500</v>
      </c>
      <c r="F5" s="4" t="n">
        <f aca="false">(F$2/$B$2)*$C$5</f>
        <v>7600</v>
      </c>
      <c r="G5" s="4" t="n">
        <f aca="false">(G$2/$B$2)*$C$5</f>
        <v>5700</v>
      </c>
    </row>
    <row r="6" customFormat="false" ht="15" hidden="false" customHeight="false" outlineLevel="0" collapsed="false">
      <c r="B6" s="1" t="s">
        <v>8</v>
      </c>
      <c r="C6" s="3" t="n">
        <v>76189</v>
      </c>
      <c r="D6" s="5" t="n">
        <v>3432</v>
      </c>
      <c r="E6" s="5" t="n">
        <v>87470</v>
      </c>
      <c r="F6" s="5" t="n">
        <v>30750</v>
      </c>
      <c r="G6" s="5" t="n">
        <v>32230</v>
      </c>
    </row>
    <row r="7" customFormat="false" ht="15" hidden="false" customHeight="false" outlineLevel="0" collapsed="false">
      <c r="B7" s="1" t="s">
        <v>9</v>
      </c>
      <c r="C7" s="6"/>
      <c r="D7" s="4" t="n">
        <f aca="false">SUM(D4:D6)</f>
        <v>153832</v>
      </c>
      <c r="E7" s="4" t="n">
        <f aca="false">SUM(E4:E6)</f>
        <v>534770</v>
      </c>
      <c r="F7" s="4" t="n">
        <f aca="false">SUM(F4:F6)</f>
        <v>74050</v>
      </c>
      <c r="G7" s="4" t="n">
        <f aca="false">SUM(G4:G6)</f>
        <v>73630</v>
      </c>
    </row>
    <row r="8" customFormat="false" ht="15" hidden="false" customHeight="false" outlineLevel="0" collapsed="false">
      <c r="B8" s="1" t="s">
        <v>10</v>
      </c>
      <c r="C8" s="7"/>
      <c r="D8" s="4" t="n">
        <f aca="false">C12</f>
        <v>500000</v>
      </c>
      <c r="E8" s="4" t="n">
        <f aca="false">C13</f>
        <v>350000</v>
      </c>
      <c r="F8" s="4" t="n">
        <f aca="false">SUM(D7:E8)</f>
        <v>1538602</v>
      </c>
      <c r="G8" s="4" t="n">
        <f aca="false">SUM(D7:E8)</f>
        <v>1538602</v>
      </c>
    </row>
    <row r="9" customFormat="false" ht="15" hidden="false" customHeight="false" outlineLevel="0" collapsed="false">
      <c r="B9" s="1" t="s">
        <v>11</v>
      </c>
      <c r="C9" s="7"/>
      <c r="D9" s="8" t="n">
        <f aca="false">D$7/D$8</f>
        <v>0.307664</v>
      </c>
      <c r="E9" s="8" t="n">
        <f aca="false">E$7/E$8</f>
        <v>1.52791428571429</v>
      </c>
      <c r="F9" s="8" t="n">
        <f aca="false">F$7/F$8</f>
        <v>0.048128105903931</v>
      </c>
      <c r="G9" s="8" t="n">
        <f aca="false">G$7/G$8</f>
        <v>0.0478551308265555</v>
      </c>
    </row>
    <row r="12" customFormat="false" ht="15" hidden="false" customHeight="false" outlineLevel="0" collapsed="false">
      <c r="B12" s="0" t="s">
        <v>12</v>
      </c>
      <c r="C12" s="9" t="n">
        <v>500000</v>
      </c>
    </row>
    <row r="13" customFormat="false" ht="15" hidden="false" customHeight="false" outlineLevel="0" collapsed="false">
      <c r="B13" s="0" t="s">
        <v>13</v>
      </c>
      <c r="C13" s="9" t="n">
        <v>350000</v>
      </c>
    </row>
    <row r="15" customFormat="false" ht="15" hidden="false" customHeight="false" outlineLevel="0" collapsed="false">
      <c r="B15" s="0" t="s">
        <v>14</v>
      </c>
      <c r="C15" s="0" t="n">
        <f aca="false">4+1+1</f>
        <v>6</v>
      </c>
      <c r="D15" s="0" t="s">
        <v>15</v>
      </c>
      <c r="E15" s="0" t="n">
        <f aca="false">C4-E4</f>
        <v>214200</v>
      </c>
      <c r="F15" s="0" t="n">
        <f aca="false">SUM(D5:G5)</f>
        <v>68400</v>
      </c>
    </row>
    <row r="17" customFormat="false" ht="15" hidden="false" customHeight="false" outlineLevel="0" collapsed="false">
      <c r="C17" s="10"/>
    </row>
    <row r="19" customFormat="false" ht="13.8" hidden="false" customHeight="false" outlineLevel="0" collapsed="false">
      <c r="B19" s="0" t="s">
        <v>16</v>
      </c>
      <c r="D19" s="11" t="n">
        <v>476</v>
      </c>
    </row>
    <row r="20" customFormat="false" ht="13.8" hidden="false" customHeight="false" outlineLevel="0" collapsed="false">
      <c r="B20" s="0" t="s">
        <v>17</v>
      </c>
      <c r="C20" s="12" t="n">
        <f aca="false">D9</f>
        <v>0.307664</v>
      </c>
      <c r="D20" s="11" t="n">
        <f aca="false">D19*C20</f>
        <v>146.448064</v>
      </c>
      <c r="E20" s="13" t="n">
        <f aca="false">D19+D20</f>
        <v>622.448064</v>
      </c>
    </row>
    <row r="21" customFormat="false" ht="13.8" hidden="false" customHeight="false" outlineLevel="0" collapsed="false">
      <c r="B21" s="0" t="s">
        <v>18</v>
      </c>
      <c r="C21" s="13"/>
      <c r="D21" s="11" t="n">
        <f aca="false">25*10</f>
        <v>250</v>
      </c>
      <c r="E21" s="13"/>
    </row>
    <row r="22" customFormat="false" ht="13.8" hidden="false" customHeight="false" outlineLevel="0" collapsed="false">
      <c r="B22" s="0" t="s">
        <v>19</v>
      </c>
      <c r="C22" s="12" t="n">
        <f aca="false">E9</f>
        <v>1.52791428571429</v>
      </c>
      <c r="D22" s="11" t="n">
        <f aca="false">D21*C22</f>
        <v>381.978571428571</v>
      </c>
      <c r="E22" s="13" t="n">
        <f aca="false">D22+D21</f>
        <v>631.978571428572</v>
      </c>
    </row>
    <row r="23" customFormat="false" ht="13.8" hidden="false" customHeight="false" outlineLevel="0" collapsed="false">
      <c r="B23" s="0" t="s">
        <v>20</v>
      </c>
      <c r="C23" s="12"/>
      <c r="D23" s="11" t="n">
        <f aca="false">D19+D20+D21+D22</f>
        <v>1254.42663542857</v>
      </c>
    </row>
    <row r="24" customFormat="false" ht="13.8" hidden="false" customHeight="false" outlineLevel="0" collapsed="false">
      <c r="B24" s="0" t="s">
        <v>21</v>
      </c>
      <c r="C24" s="12" t="n">
        <f aca="false">F9</f>
        <v>0.048128105903931</v>
      </c>
      <c r="D24" s="11" t="n">
        <f aca="false">C24*D23</f>
        <v>60.3731779586181</v>
      </c>
    </row>
    <row r="25" customFormat="false" ht="13.8" hidden="false" customHeight="false" outlineLevel="0" collapsed="false">
      <c r="B25" s="0" t="s">
        <v>22</v>
      </c>
      <c r="C25" s="12" t="n">
        <f aca="false">G9</f>
        <v>0.0478551308265555</v>
      </c>
      <c r="D25" s="11" t="n">
        <f aca="false">D23*C25</f>
        <v>60.0307507507502</v>
      </c>
    </row>
    <row r="26" customFormat="false" ht="13.8" hidden="false" customHeight="false" outlineLevel="0" collapsed="false">
      <c r="B26" s="0" t="s">
        <v>23</v>
      </c>
      <c r="D26" s="11" t="n">
        <f aca="false">D23+D24+D25</f>
        <v>1374.83056413794</v>
      </c>
    </row>
    <row r="27" customFormat="false" ht="15" hidden="false" customHeight="false" outlineLevel="0" collapsed="false">
      <c r="B27" s="0" t="s">
        <v>24</v>
      </c>
      <c r="C27" s="12" t="n">
        <v>0.12</v>
      </c>
      <c r="D27" s="13" t="n">
        <f aca="false">C27*D26</f>
        <v>164.979667696553</v>
      </c>
    </row>
    <row r="28" customFormat="false" ht="15" hidden="false" customHeight="false" outlineLevel="0" collapsed="false">
      <c r="B28" s="0" t="s">
        <v>25</v>
      </c>
      <c r="D28" s="13" t="n">
        <f aca="false">D26+D27</f>
        <v>1539.81023183449</v>
      </c>
    </row>
    <row r="29" customFormat="false" ht="15" hidden="false" customHeight="false" outlineLevel="0" collapsed="false">
      <c r="B29" s="0" t="s">
        <v>26</v>
      </c>
      <c r="C29" s="12" t="n">
        <v>0.02</v>
      </c>
      <c r="D29" s="13" t="n">
        <f aca="false">(D28*C29)/(100%-C29)</f>
        <v>31.4246986088672</v>
      </c>
    </row>
    <row r="30" customFormat="false" ht="15" hidden="false" customHeight="false" outlineLevel="0" collapsed="false">
      <c r="B30" s="0" t="s">
        <v>27</v>
      </c>
      <c r="D30" s="13" t="n">
        <f aca="false">D28+D29</f>
        <v>1571.23493044336</v>
      </c>
    </row>
    <row r="31" customFormat="false" ht="15" hidden="false" customHeight="false" outlineLevel="0" collapsed="false">
      <c r="B31" s="0" t="s">
        <v>28</v>
      </c>
      <c r="C31" s="12" t="n">
        <v>0.06</v>
      </c>
      <c r="D31" s="13" t="n">
        <f aca="false">(D30*C31)/(100%-C31)</f>
        <v>100.291591304895</v>
      </c>
    </row>
    <row r="32" customFormat="false" ht="15" hidden="false" customHeight="false" outlineLevel="0" collapsed="false">
      <c r="B32" s="0" t="s">
        <v>29</v>
      </c>
      <c r="D32" s="13" t="n">
        <f aca="false">D30+D31</f>
        <v>1671.52652174825</v>
      </c>
    </row>
    <row r="33" customFormat="false" ht="15" hidden="false" customHeight="false" outlineLevel="0" collapsed="false">
      <c r="B33" s="0" t="s">
        <v>30</v>
      </c>
      <c r="C33" s="12" t="n">
        <v>0.19</v>
      </c>
      <c r="D33" s="13" t="n">
        <f aca="false">C33*D32</f>
        <v>317.590039132168</v>
      </c>
    </row>
    <row r="34" customFormat="false" ht="15" hidden="false" customHeight="false" outlineLevel="0" collapsed="false">
      <c r="B34" s="0" t="s">
        <v>31</v>
      </c>
      <c r="D34" s="13" t="n">
        <f aca="false">D32+D33</f>
        <v>1989.11656088042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2024-04-05T15:45:23Z</dcterms:created>
  <dc:creator>Stefan</dc:creator>
  <dc:description/>
  <dc:language>de-DE</dc:language>
  <cp:lastModifiedBy/>
  <dcterms:modified xsi:type="dcterms:W3CDTF">2024-04-18T14:19:32Z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